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<sst xmlns="http://schemas.openxmlformats.org/spreadsheetml/2006/main" count="79" uniqueCount="70">
  <si>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</si>
  <si>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</si>
  <si>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</si>
  <si>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</si>
  <si>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</si>
  <si>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</si>
  <si>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</si>
  <si>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</si>
  <si>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</si>
  <si>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</si>
  <si>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合计</t>
  </si>
  <si>
    <t>应收</t>
  </si>
  <si>
    <t>垫付</t>
  </si>
  <si>
    <t>实收</t>
  </si>
  <si>
    <t>速游</t>
  </si>
  <si>
    <t>大汗</t>
  </si>
  <si>
    <t>清馨幽兰</t>
  </si>
  <si>
    <t>汤汤</t>
  </si>
  <si>
    <t>晓月当空</t>
  </si>
  <si>
    <t>伊人</t>
  </si>
  <si>
    <t>秀姐</t>
  </si>
  <si>
    <t>遛弯儿</t>
  </si>
  <si>
    <t>大自然</t>
  </si>
  <si>
    <t>吴哥</t>
  </si>
  <si>
    <t>吴姐</t>
  </si>
  <si>
    <t>昭君出塞</t>
  </si>
  <si>
    <t>老赛</t>
  </si>
  <si>
    <t>蓝色</t>
  </si>
  <si>
    <t>兰花草</t>
  </si>
  <si>
    <t>球迷</t>
  </si>
  <si>
    <t>小伟</t>
  </si>
  <si>
    <t>D:禾木2天骑马1匹；1匹马*200*2</t>
  </si>
  <si>
    <t>喀纳斯账务明细</t>
  </si>
  <si>
    <t>验算</t>
  </si>
  <si>
    <t>C:禾木2天马帮基础2马夫，3匹行李，按包A；5匹马*200*2+2马夫*100*2=2400</t>
  </si>
  <si>
    <t>E:布尔津-北屯大巴（付款，未座），360元</t>
  </si>
  <si>
    <t>F:禾木班车每人60</t>
  </si>
  <si>
    <t>G:禾木班车到北屯站每人50</t>
  </si>
  <si>
    <t>K</t>
  </si>
  <si>
    <t>L：乌鲁木齐-布尔津汽车票每人185</t>
  </si>
  <si>
    <t>L</t>
  </si>
  <si>
    <t>M：保险每人40</t>
  </si>
  <si>
    <t>M</t>
  </si>
  <si>
    <t>N</t>
  </si>
  <si>
    <t>O</t>
  </si>
  <si>
    <t>P</t>
  </si>
  <si>
    <t>N：布尔津天和酒店</t>
  </si>
  <si>
    <t>莫莫</t>
  </si>
  <si>
    <t>Q</t>
  </si>
  <si>
    <t>R</t>
  </si>
  <si>
    <t>S</t>
  </si>
  <si>
    <t>O：边防证复印</t>
  </si>
  <si>
    <t>P：白哈巴包车</t>
  </si>
  <si>
    <t>Q：白哈巴门票+区间车</t>
  </si>
  <si>
    <t>R：那仁牧场蒙古包</t>
  </si>
  <si>
    <t>S：那仁牧场晚餐</t>
  </si>
  <si>
    <t>T</t>
  </si>
  <si>
    <t>U</t>
  </si>
  <si>
    <t>V</t>
  </si>
  <si>
    <t>T：小黑湖茶点</t>
  </si>
  <si>
    <t>U:禾木住宿</t>
  </si>
  <si>
    <t>V:禾木临行面条</t>
  </si>
  <si>
    <t>老赛付</t>
  </si>
  <si>
    <t>预付</t>
  </si>
  <si>
    <t>H:素食米268.8,96份均分每袋2.8元</t>
  </si>
  <si>
    <t>I:大罐，每个80</t>
  </si>
  <si>
    <t>J:小罐，每个20</t>
  </si>
  <si>
    <t>K：喀纳斯绕行每人50</t>
  </si>
  <si>
    <t>A:喀纳斯3天马帮基础2马夫、4匹马驮行李，按包A；6匹马*200*3+2马夫*100*3=4200</t>
  </si>
  <si>
    <t>B:喀纳斯8匹骑马+1马夫；8*200*3+1*100*3=5100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</si>
</sst>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);[Red]\(0.00\)"/>
    <numFmt numFmtId="190" formatCode="0_);[Red]\(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88" fontId="36" fillId="0" borderId="0" xfId="0" applyNumberFormat="1" applyFont="1" applyAlignment="1">
      <alignment vertical="center"/>
    </xf>
    <xf numFmtId="190" fontId="36" fillId="0" borderId="0" xfId="0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189" fontId="36" fillId="0" borderId="0" xfId="0" applyNumberFormat="1" applyFont="1" applyAlignment="1">
      <alignment horizontal="center" vertical="center"/>
    </xf>
    <xf numFmtId="190" fontId="36" fillId="0" borderId="0" xfId="0" applyNumberFormat="1" applyFont="1" applyAlignment="1">
      <alignment horizontal="center" vertical="center"/>
    </xf>
    <xf numFmtId="189" fontId="36" fillId="0" borderId="0" xfId="0" applyNumberFormat="1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tabSelected="1" zoomScalePageLayoutView="0" workbookViewId="0" topLeftCell="A1">
      <selection activeCell="A2" sqref="A2"/>
    </sheetView>
  </sheetViews>
  <sheetFormatPr defaultColWidth="9.140625" defaultRowHeight="13.5" customHeight="1"/>
  <cols>
    <col min="1" max="1" width="4.421875" style="1" customWidth="1"/>
    <col min="2" max="2" width="8.140625" style="1" customWidth="1"/>
    <col min="3" max="9" width="5.57421875" style="1" customWidth="1"/>
    <col min="10" max="10" width="7.421875" style="7" customWidth="1"/>
    <col min="11" max="11" width="5.57421875" style="1" customWidth="1"/>
    <col min="12" max="12" width="4.7109375" style="1" customWidth="1"/>
    <col min="13" max="14" width="5.421875" style="1" customWidth="1"/>
    <col min="15" max="15" width="5.28125" style="1" customWidth="1"/>
    <col min="16" max="16" width="5.140625" style="1" customWidth="1"/>
    <col min="17" max="17" width="4.140625" style="1" customWidth="1"/>
    <col min="18" max="18" width="6.140625" style="1" customWidth="1"/>
    <col min="19" max="19" width="5.00390625" style="1" customWidth="1"/>
    <col min="20" max="20" width="4.421875" style="1" customWidth="1"/>
    <col min="21" max="21" width="6.7109375" style="3" customWidth="1"/>
    <col min="22" max="22" width="5.421875" style="1" customWidth="1"/>
    <col min="23" max="23" width="6.421875" style="1" customWidth="1"/>
    <col min="24" max="24" width="6.140625" style="1" customWidth="1"/>
    <col min="25" max="25" width="7.00390625" style="1" customWidth="1"/>
    <col min="26" max="26" width="6.421875" style="1" customWidth="1"/>
    <col min="27" max="27" width="6.8515625" style="1" customWidth="1"/>
    <col min="28" max="28" width="8.421875" style="1" customWidth="1"/>
    <col min="29" max="16384" width="9.00390625" style="1" customWidth="1"/>
  </cols>
  <sheetData>
    <row r="1" spans="1:15" ht="23.25" customHeight="1">
      <c r="A1" s="8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3:28" s="4" customFormat="1" ht="13.5" customHeight="1"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9</v>
      </c>
      <c r="M2" s="4" t="s">
        <v>38</v>
      </c>
      <c r="N2" s="4" t="s">
        <v>40</v>
      </c>
      <c r="O2" s="4" t="s">
        <v>42</v>
      </c>
      <c r="P2" s="4" t="s">
        <v>43</v>
      </c>
      <c r="Q2" s="4" t="s">
        <v>44</v>
      </c>
      <c r="R2" s="4" t="s">
        <v>45</v>
      </c>
      <c r="S2" s="4" t="s">
        <v>48</v>
      </c>
      <c r="T2" s="4" t="s">
        <v>49</v>
      </c>
      <c r="U2" s="6" t="s">
        <v>50</v>
      </c>
      <c r="V2" s="4" t="s">
        <v>56</v>
      </c>
      <c r="W2" s="4" t="s">
        <v>57</v>
      </c>
      <c r="X2" s="4" t="s">
        <v>58</v>
      </c>
      <c r="Y2" s="4" t="s">
        <v>11</v>
      </c>
      <c r="Z2" s="4" t="s">
        <v>63</v>
      </c>
      <c r="AA2" s="4" t="s">
        <v>12</v>
      </c>
      <c r="AB2" s="4" t="s">
        <v>13</v>
      </c>
    </row>
    <row r="3" spans="2:25" ht="13.5" customHeight="1">
      <c r="B3" s="1" t="s">
        <v>10</v>
      </c>
      <c r="C3" s="2">
        <v>4200</v>
      </c>
      <c r="D3" s="2">
        <v>5100</v>
      </c>
      <c r="E3" s="2">
        <v>2400</v>
      </c>
      <c r="F3" s="2">
        <v>400</v>
      </c>
      <c r="G3" s="2">
        <v>360</v>
      </c>
      <c r="H3" s="2">
        <v>1080</v>
      </c>
      <c r="I3" s="2">
        <v>900</v>
      </c>
      <c r="J3" s="7">
        <v>268.8</v>
      </c>
      <c r="K3" s="2">
        <v>640</v>
      </c>
      <c r="L3" s="2">
        <v>200</v>
      </c>
      <c r="M3" s="2">
        <v>850</v>
      </c>
      <c r="N3" s="2">
        <v>3330</v>
      </c>
      <c r="O3" s="2">
        <v>760</v>
      </c>
      <c r="P3" s="2">
        <v>1340</v>
      </c>
      <c r="Q3" s="1">
        <v>17</v>
      </c>
      <c r="R3" s="1">
        <v>1440</v>
      </c>
      <c r="S3" s="1">
        <v>2144</v>
      </c>
      <c r="T3" s="1">
        <v>500</v>
      </c>
      <c r="U3" s="3">
        <v>1300</v>
      </c>
      <c r="V3" s="1">
        <v>70</v>
      </c>
      <c r="W3" s="1">
        <v>1620</v>
      </c>
      <c r="X3" s="1">
        <v>170</v>
      </c>
      <c r="Y3" s="2">
        <f>SUM(C3:X3)</f>
        <v>29089.8</v>
      </c>
    </row>
    <row r="4" spans="1:29" ht="13.5" customHeight="1">
      <c r="A4" s="1">
        <v>1</v>
      </c>
      <c r="B4" s="1" t="s">
        <v>14</v>
      </c>
      <c r="C4" s="2">
        <f>4200/14</f>
        <v>300</v>
      </c>
      <c r="D4" s="2">
        <v>0</v>
      </c>
      <c r="E4" s="2">
        <f>2400/12</f>
        <v>200</v>
      </c>
      <c r="F4" s="2">
        <v>0</v>
      </c>
      <c r="G4" s="2">
        <f>360/17</f>
        <v>21.176470588235293</v>
      </c>
      <c r="H4" s="2">
        <v>60</v>
      </c>
      <c r="I4" s="2">
        <v>50</v>
      </c>
      <c r="J4" s="7">
        <f>2.8*4</f>
        <v>11.2</v>
      </c>
      <c r="K4" s="2">
        <v>80</v>
      </c>
      <c r="L4" s="2"/>
      <c r="M4" s="2">
        <v>50</v>
      </c>
      <c r="N4" s="2">
        <v>185</v>
      </c>
      <c r="O4" s="2">
        <v>40</v>
      </c>
      <c r="P4" s="2">
        <v>80</v>
      </c>
      <c r="Q4" s="1">
        <v>1</v>
      </c>
      <c r="R4" s="1">
        <v>80</v>
      </c>
      <c r="S4" s="1">
        <v>132</v>
      </c>
      <c r="T4" s="1">
        <v>50</v>
      </c>
      <c r="U4" s="3">
        <f>1300/15</f>
        <v>86.66666666666667</v>
      </c>
      <c r="V4" s="2">
        <f>70/18</f>
        <v>3.888888888888889</v>
      </c>
      <c r="W4" s="2">
        <v>90</v>
      </c>
      <c r="X4" s="2">
        <v>10</v>
      </c>
      <c r="Y4" s="2">
        <f aca="true" t="shared" si="0" ref="Y4:Y22">SUM(C4:X4)</f>
        <v>1530.932026143791</v>
      </c>
      <c r="Z4" s="1">
        <v>1000</v>
      </c>
      <c r="AB4" s="2">
        <f>Y4-Z4-AA4</f>
        <v>530.9320261437911</v>
      </c>
      <c r="AC4" s="2"/>
    </row>
    <row r="5" spans="1:29" ht="13.5" customHeight="1">
      <c r="A5" s="1">
        <v>2</v>
      </c>
      <c r="B5" s="1" t="s">
        <v>15</v>
      </c>
      <c r="C5" s="2">
        <f>4200/14</f>
        <v>300</v>
      </c>
      <c r="D5" s="2">
        <v>0</v>
      </c>
      <c r="E5" s="2">
        <f aca="true" t="shared" si="1" ref="E5:E19">2400/12</f>
        <v>200</v>
      </c>
      <c r="F5" s="2">
        <v>0</v>
      </c>
      <c r="G5" s="2">
        <f aca="true" t="shared" si="2" ref="G5:G21">360/17</f>
        <v>21.176470588235293</v>
      </c>
      <c r="H5" s="2">
        <v>60</v>
      </c>
      <c r="I5" s="2">
        <v>50</v>
      </c>
      <c r="J5" s="7">
        <f>2.8*6</f>
        <v>16.799999999999997</v>
      </c>
      <c r="K5" s="2">
        <v>80</v>
      </c>
      <c r="L5" s="2"/>
      <c r="M5" s="2">
        <v>50</v>
      </c>
      <c r="N5" s="2">
        <v>185</v>
      </c>
      <c r="O5" s="2">
        <v>40</v>
      </c>
      <c r="P5" s="2">
        <v>80</v>
      </c>
      <c r="Q5" s="1">
        <v>1</v>
      </c>
      <c r="R5" s="1">
        <v>80</v>
      </c>
      <c r="S5" s="1">
        <v>132</v>
      </c>
      <c r="U5" s="3">
        <f aca="true" t="shared" si="3" ref="U5:U20">1300/15</f>
        <v>86.66666666666667</v>
      </c>
      <c r="V5" s="2">
        <f aca="true" t="shared" si="4" ref="V5:V21">70/18</f>
        <v>3.888888888888889</v>
      </c>
      <c r="W5" s="2">
        <v>90</v>
      </c>
      <c r="X5" s="2">
        <v>10</v>
      </c>
      <c r="Y5" s="2">
        <f t="shared" si="0"/>
        <v>1486.532026143791</v>
      </c>
      <c r="Z5" s="1">
        <v>1000</v>
      </c>
      <c r="AB5" s="2">
        <f aca="true" t="shared" si="5" ref="AB5:AB21">Y5-Z5-AA5</f>
        <v>486.532026143791</v>
      </c>
      <c r="AC5" s="2"/>
    </row>
    <row r="6" spans="1:29" ht="13.5" customHeight="1">
      <c r="A6" s="1">
        <v>3</v>
      </c>
      <c r="B6" s="1" t="s">
        <v>16</v>
      </c>
      <c r="C6" s="2">
        <f aca="true" t="shared" si="6" ref="C6:C19">4200/14</f>
        <v>300</v>
      </c>
      <c r="D6" s="2">
        <v>0</v>
      </c>
      <c r="E6" s="2">
        <f t="shared" si="1"/>
        <v>200</v>
      </c>
      <c r="F6" s="2">
        <v>0</v>
      </c>
      <c r="G6" s="2">
        <f t="shared" si="2"/>
        <v>21.176470588235293</v>
      </c>
      <c r="H6" s="2">
        <v>60</v>
      </c>
      <c r="I6" s="2">
        <v>50</v>
      </c>
      <c r="J6" s="7">
        <f>2.8*10</f>
        <v>28</v>
      </c>
      <c r="K6" s="2"/>
      <c r="L6" s="2">
        <v>20</v>
      </c>
      <c r="M6" s="2">
        <v>50</v>
      </c>
      <c r="N6" s="2">
        <v>185</v>
      </c>
      <c r="O6" s="2">
        <v>40</v>
      </c>
      <c r="P6" s="2">
        <v>80</v>
      </c>
      <c r="Q6" s="1">
        <v>1</v>
      </c>
      <c r="R6" s="1">
        <v>80</v>
      </c>
      <c r="S6" s="1">
        <v>132</v>
      </c>
      <c r="U6" s="3">
        <f t="shared" si="3"/>
        <v>86.66666666666667</v>
      </c>
      <c r="V6" s="2">
        <f t="shared" si="4"/>
        <v>3.888888888888889</v>
      </c>
      <c r="W6" s="2">
        <v>90</v>
      </c>
      <c r="X6" s="2">
        <v>10</v>
      </c>
      <c r="Y6" s="2">
        <f t="shared" si="0"/>
        <v>1437.7320261437908</v>
      </c>
      <c r="Z6" s="1">
        <v>1000</v>
      </c>
      <c r="AB6" s="2">
        <f t="shared" si="5"/>
        <v>437.7320261437908</v>
      </c>
      <c r="AC6" s="2"/>
    </row>
    <row r="7" spans="1:29" ht="13.5" customHeight="1">
      <c r="A7" s="1">
        <v>4</v>
      </c>
      <c r="B7" s="1" t="s">
        <v>17</v>
      </c>
      <c r="C7" s="2">
        <f t="shared" si="6"/>
        <v>300</v>
      </c>
      <c r="D7" s="2">
        <v>0</v>
      </c>
      <c r="E7" s="2">
        <f t="shared" si="1"/>
        <v>200</v>
      </c>
      <c r="F7" s="2">
        <v>0</v>
      </c>
      <c r="G7" s="2">
        <f t="shared" si="2"/>
        <v>21.176470588235293</v>
      </c>
      <c r="H7" s="2">
        <v>60</v>
      </c>
      <c r="I7" s="2">
        <v>50</v>
      </c>
      <c r="J7" s="7">
        <f>2.8*10</f>
        <v>28</v>
      </c>
      <c r="K7" s="2">
        <v>80</v>
      </c>
      <c r="L7" s="2"/>
      <c r="M7" s="2">
        <v>50</v>
      </c>
      <c r="N7" s="2">
        <v>185</v>
      </c>
      <c r="O7" s="2">
        <v>40</v>
      </c>
      <c r="P7" s="2">
        <v>80</v>
      </c>
      <c r="Q7" s="1">
        <v>1</v>
      </c>
      <c r="R7" s="1">
        <v>80</v>
      </c>
      <c r="S7" s="1">
        <v>132</v>
      </c>
      <c r="U7" s="3">
        <f t="shared" si="3"/>
        <v>86.66666666666667</v>
      </c>
      <c r="V7" s="2">
        <f t="shared" si="4"/>
        <v>3.888888888888889</v>
      </c>
      <c r="W7" s="2">
        <v>180</v>
      </c>
      <c r="X7" s="2">
        <v>10</v>
      </c>
      <c r="Y7" s="2">
        <f t="shared" si="0"/>
        <v>1587.7320261437908</v>
      </c>
      <c r="Z7" s="1">
        <v>1000</v>
      </c>
      <c r="AB7" s="2">
        <f t="shared" si="5"/>
        <v>587.7320261437908</v>
      </c>
      <c r="AC7" s="2"/>
    </row>
    <row r="8" spans="1:29" ht="13.5" customHeight="1">
      <c r="A8" s="1">
        <v>5</v>
      </c>
      <c r="B8" s="1" t="s">
        <v>18</v>
      </c>
      <c r="C8" s="2">
        <f t="shared" si="6"/>
        <v>300</v>
      </c>
      <c r="D8" s="2">
        <f>5100/7</f>
        <v>728.5714285714286</v>
      </c>
      <c r="E8" s="2">
        <f t="shared" si="1"/>
        <v>200</v>
      </c>
      <c r="F8" s="2">
        <v>0</v>
      </c>
      <c r="G8" s="2">
        <f t="shared" si="2"/>
        <v>21.176470588235293</v>
      </c>
      <c r="H8" s="2">
        <v>60</v>
      </c>
      <c r="I8" s="2">
        <v>50</v>
      </c>
      <c r="J8" s="7">
        <f>2.8*3</f>
        <v>8.399999999999999</v>
      </c>
      <c r="K8" s="2">
        <v>80</v>
      </c>
      <c r="L8" s="2"/>
      <c r="M8" s="2">
        <v>50</v>
      </c>
      <c r="N8" s="2">
        <v>185</v>
      </c>
      <c r="O8" s="2">
        <v>40</v>
      </c>
      <c r="P8" s="2">
        <v>80</v>
      </c>
      <c r="Q8" s="1">
        <v>1</v>
      </c>
      <c r="R8" s="1">
        <v>80</v>
      </c>
      <c r="S8" s="1">
        <v>132</v>
      </c>
      <c r="T8" s="1">
        <v>50</v>
      </c>
      <c r="U8" s="3">
        <f t="shared" si="3"/>
        <v>86.66666666666667</v>
      </c>
      <c r="V8" s="2">
        <f t="shared" si="4"/>
        <v>3.888888888888889</v>
      </c>
      <c r="W8" s="2">
        <v>90</v>
      </c>
      <c r="X8" s="2">
        <v>10</v>
      </c>
      <c r="Y8" s="2">
        <f t="shared" si="0"/>
        <v>2256.7034547152193</v>
      </c>
      <c r="Z8" s="1">
        <v>1000</v>
      </c>
      <c r="AB8" s="2">
        <f t="shared" si="5"/>
        <v>1256.7034547152193</v>
      </c>
      <c r="AC8" s="2"/>
    </row>
    <row r="9" spans="1:29" ht="13.5" customHeight="1">
      <c r="A9" s="1">
        <v>6</v>
      </c>
      <c r="B9" s="1" t="s">
        <v>19</v>
      </c>
      <c r="C9" s="2">
        <f t="shared" si="6"/>
        <v>300</v>
      </c>
      <c r="D9" s="2">
        <v>0</v>
      </c>
      <c r="E9" s="2">
        <v>0</v>
      </c>
      <c r="F9" s="2">
        <v>0</v>
      </c>
      <c r="G9" s="2"/>
      <c r="H9" s="2"/>
      <c r="I9" s="2">
        <v>50</v>
      </c>
      <c r="J9" s="7">
        <f>2.8*2</f>
        <v>5.6</v>
      </c>
      <c r="K9" s="2">
        <v>80</v>
      </c>
      <c r="L9" s="2"/>
      <c r="M9" s="2">
        <v>50</v>
      </c>
      <c r="N9" s="2">
        <v>185</v>
      </c>
      <c r="O9" s="2">
        <v>40</v>
      </c>
      <c r="P9" s="2">
        <v>80</v>
      </c>
      <c r="Q9" s="1">
        <v>1</v>
      </c>
      <c r="R9" s="1">
        <v>80</v>
      </c>
      <c r="S9" s="1">
        <v>132</v>
      </c>
      <c r="U9" s="3">
        <f t="shared" si="3"/>
        <v>86.66666666666667</v>
      </c>
      <c r="V9" s="2">
        <f t="shared" si="4"/>
        <v>3.888888888888889</v>
      </c>
      <c r="W9" s="2"/>
      <c r="X9" s="2"/>
      <c r="Y9" s="2">
        <f t="shared" si="0"/>
        <v>1094.1555555555556</v>
      </c>
      <c r="Z9" s="1">
        <v>1000</v>
      </c>
      <c r="AB9" s="2">
        <f t="shared" si="5"/>
        <v>94.15555555555557</v>
      </c>
      <c r="AC9" s="2"/>
    </row>
    <row r="10" spans="1:29" ht="13.5" customHeight="1">
      <c r="A10" s="1">
        <v>7</v>
      </c>
      <c r="B10" s="1" t="s">
        <v>20</v>
      </c>
      <c r="C10" s="2">
        <f t="shared" si="6"/>
        <v>300</v>
      </c>
      <c r="D10" s="2">
        <v>0</v>
      </c>
      <c r="E10" s="2">
        <f t="shared" si="1"/>
        <v>200</v>
      </c>
      <c r="F10" s="2">
        <v>0</v>
      </c>
      <c r="G10" s="2">
        <f t="shared" si="2"/>
        <v>21.176470588235293</v>
      </c>
      <c r="H10" s="2">
        <v>60</v>
      </c>
      <c r="I10" s="2">
        <v>50</v>
      </c>
      <c r="J10" s="7">
        <f>2.8*10</f>
        <v>28</v>
      </c>
      <c r="K10" s="2">
        <v>80</v>
      </c>
      <c r="L10" s="2">
        <v>20</v>
      </c>
      <c r="M10" s="2">
        <v>50</v>
      </c>
      <c r="N10" s="2">
        <v>185</v>
      </c>
      <c r="O10" s="2">
        <v>40</v>
      </c>
      <c r="P10" s="2">
        <v>80</v>
      </c>
      <c r="Q10" s="1">
        <v>1</v>
      </c>
      <c r="R10" s="1">
        <v>80</v>
      </c>
      <c r="S10" s="1">
        <v>82</v>
      </c>
      <c r="U10" s="3">
        <f t="shared" si="3"/>
        <v>86.66666666666667</v>
      </c>
      <c r="V10" s="2">
        <f t="shared" si="4"/>
        <v>3.888888888888889</v>
      </c>
      <c r="W10" s="2">
        <v>90</v>
      </c>
      <c r="X10" s="2">
        <v>10</v>
      </c>
      <c r="Y10" s="2">
        <f t="shared" si="0"/>
        <v>1467.7320261437908</v>
      </c>
      <c r="Z10" s="1">
        <v>1000</v>
      </c>
      <c r="AB10" s="2">
        <f t="shared" si="5"/>
        <v>467.7320261437908</v>
      </c>
      <c r="AC10" s="2"/>
    </row>
    <row r="11" spans="1:29" ht="13.5" customHeight="1">
      <c r="A11" s="1">
        <v>8</v>
      </c>
      <c r="B11" s="1" t="s">
        <v>29</v>
      </c>
      <c r="C11" s="2">
        <v>0</v>
      </c>
      <c r="D11" s="2">
        <v>0</v>
      </c>
      <c r="E11" s="2">
        <v>0</v>
      </c>
      <c r="F11" s="2">
        <v>0</v>
      </c>
      <c r="G11" s="2">
        <f t="shared" si="2"/>
        <v>21.176470588235293</v>
      </c>
      <c r="H11" s="2">
        <v>60</v>
      </c>
      <c r="I11" s="2">
        <v>50</v>
      </c>
      <c r="K11" s="2"/>
      <c r="L11" s="2"/>
      <c r="M11" s="2">
        <v>50</v>
      </c>
      <c r="N11" s="2">
        <v>185</v>
      </c>
      <c r="O11" s="2">
        <v>40</v>
      </c>
      <c r="P11" s="2">
        <v>80</v>
      </c>
      <c r="Q11" s="1">
        <v>1</v>
      </c>
      <c r="R11" s="1">
        <v>80</v>
      </c>
      <c r="S11" s="1">
        <v>132</v>
      </c>
      <c r="U11" s="3">
        <f t="shared" si="3"/>
        <v>86.66666666666667</v>
      </c>
      <c r="V11" s="2">
        <f t="shared" si="4"/>
        <v>3.888888888888889</v>
      </c>
      <c r="W11" s="2">
        <v>90</v>
      </c>
      <c r="X11" s="2">
        <v>10</v>
      </c>
      <c r="Y11" s="2">
        <f t="shared" si="0"/>
        <v>889.7320261437909</v>
      </c>
      <c r="Z11" s="1">
        <v>1000</v>
      </c>
      <c r="AB11" s="2">
        <f t="shared" si="5"/>
        <v>-110.2679738562091</v>
      </c>
      <c r="AC11" s="2"/>
    </row>
    <row r="12" spans="1:29" ht="13.5" customHeight="1">
      <c r="A12" s="1">
        <v>9</v>
      </c>
      <c r="B12" s="1" t="s">
        <v>21</v>
      </c>
      <c r="C12" s="2">
        <f t="shared" si="6"/>
        <v>300</v>
      </c>
      <c r="D12" s="2">
        <v>0</v>
      </c>
      <c r="E12" s="2">
        <f t="shared" si="1"/>
        <v>200</v>
      </c>
      <c r="F12" s="2">
        <v>0</v>
      </c>
      <c r="G12" s="2">
        <f t="shared" si="2"/>
        <v>21.176470588235293</v>
      </c>
      <c r="H12" s="2">
        <v>60</v>
      </c>
      <c r="I12" s="2">
        <v>50</v>
      </c>
      <c r="K12" s="2">
        <v>80</v>
      </c>
      <c r="L12" s="2"/>
      <c r="M12" s="2">
        <v>50</v>
      </c>
      <c r="N12" s="2">
        <v>185</v>
      </c>
      <c r="O12" s="2">
        <v>40</v>
      </c>
      <c r="P12" s="2">
        <v>80</v>
      </c>
      <c r="Q12" s="1">
        <v>1</v>
      </c>
      <c r="R12" s="1">
        <v>80</v>
      </c>
      <c r="S12" s="1">
        <v>132</v>
      </c>
      <c r="U12" s="3">
        <f t="shared" si="3"/>
        <v>86.66666666666667</v>
      </c>
      <c r="V12" s="2">
        <f t="shared" si="4"/>
        <v>3.888888888888889</v>
      </c>
      <c r="W12" s="2">
        <v>90</v>
      </c>
      <c r="X12" s="2">
        <v>10</v>
      </c>
      <c r="Y12" s="2">
        <f t="shared" si="0"/>
        <v>1469.7320261437908</v>
      </c>
      <c r="Z12" s="1">
        <v>1000</v>
      </c>
      <c r="AB12" s="2">
        <f t="shared" si="5"/>
        <v>469.7320261437908</v>
      </c>
      <c r="AC12" s="2"/>
    </row>
    <row r="13" spans="1:29" ht="13.5" customHeight="1">
      <c r="A13" s="1">
        <v>10</v>
      </c>
      <c r="B13" s="1" t="s">
        <v>22</v>
      </c>
      <c r="C13" s="2">
        <f t="shared" si="6"/>
        <v>300</v>
      </c>
      <c r="D13" s="2">
        <v>0</v>
      </c>
      <c r="E13" s="2">
        <v>0</v>
      </c>
      <c r="F13" s="2">
        <v>0</v>
      </c>
      <c r="G13" s="2">
        <f t="shared" si="2"/>
        <v>21.176470588235293</v>
      </c>
      <c r="H13" s="2">
        <v>60</v>
      </c>
      <c r="I13" s="2">
        <v>50</v>
      </c>
      <c r="K13" s="2"/>
      <c r="L13" s="2"/>
      <c r="M13" s="2">
        <v>50</v>
      </c>
      <c r="N13" s="2">
        <v>185</v>
      </c>
      <c r="O13" s="2">
        <v>40</v>
      </c>
      <c r="P13" s="2">
        <v>80</v>
      </c>
      <c r="Q13" s="1">
        <v>1</v>
      </c>
      <c r="R13" s="1">
        <v>80</v>
      </c>
      <c r="S13" s="1">
        <v>132</v>
      </c>
      <c r="T13" s="1">
        <v>50</v>
      </c>
      <c r="U13" s="3">
        <f t="shared" si="3"/>
        <v>86.66666666666667</v>
      </c>
      <c r="V13" s="2">
        <f t="shared" si="4"/>
        <v>3.888888888888889</v>
      </c>
      <c r="W13" s="2">
        <v>90</v>
      </c>
      <c r="X13" s="2">
        <v>10</v>
      </c>
      <c r="Y13" s="2">
        <f t="shared" si="0"/>
        <v>1239.732026143791</v>
      </c>
      <c r="Z13" s="1">
        <v>1000</v>
      </c>
      <c r="AB13" s="2">
        <f t="shared" si="5"/>
        <v>239.73202614379102</v>
      </c>
      <c r="AC13" s="2"/>
    </row>
    <row r="14" spans="1:29" ht="13.5" customHeight="1">
      <c r="A14" s="1">
        <v>11</v>
      </c>
      <c r="B14" s="1" t="s">
        <v>23</v>
      </c>
      <c r="C14" s="2">
        <f t="shared" si="6"/>
        <v>300</v>
      </c>
      <c r="D14" s="2">
        <v>0</v>
      </c>
      <c r="E14" s="2">
        <f t="shared" si="1"/>
        <v>200</v>
      </c>
      <c r="F14" s="2">
        <v>0</v>
      </c>
      <c r="G14" s="2">
        <f t="shared" si="2"/>
        <v>21.176470588235293</v>
      </c>
      <c r="H14" s="2">
        <v>60</v>
      </c>
      <c r="I14" s="2">
        <v>50</v>
      </c>
      <c r="J14" s="7">
        <f>2.8*10</f>
        <v>28</v>
      </c>
      <c r="K14" s="2">
        <v>80</v>
      </c>
      <c r="L14" s="2">
        <v>40</v>
      </c>
      <c r="M14" s="2">
        <v>50</v>
      </c>
      <c r="N14" s="2">
        <v>185</v>
      </c>
      <c r="O14" s="2">
        <v>40</v>
      </c>
      <c r="P14" s="2">
        <v>80</v>
      </c>
      <c r="Q14" s="1">
        <v>1</v>
      </c>
      <c r="R14" s="1">
        <v>80</v>
      </c>
      <c r="S14" s="1">
        <v>82</v>
      </c>
      <c r="T14" s="1">
        <v>50</v>
      </c>
      <c r="V14" s="2">
        <f t="shared" si="4"/>
        <v>3.888888888888889</v>
      </c>
      <c r="W14" s="2">
        <v>90</v>
      </c>
      <c r="X14" s="2">
        <v>10</v>
      </c>
      <c r="Y14" s="2">
        <f t="shared" si="0"/>
        <v>1451.065359477124</v>
      </c>
      <c r="Z14" s="1">
        <v>1000</v>
      </c>
      <c r="AB14" s="2">
        <f t="shared" si="5"/>
        <v>451.06535947712405</v>
      </c>
      <c r="AC14" s="2"/>
    </row>
    <row r="15" spans="1:29" ht="13.5" customHeight="1">
      <c r="A15" s="1">
        <v>12</v>
      </c>
      <c r="B15" s="1" t="s">
        <v>24</v>
      </c>
      <c r="C15" s="2">
        <v>0</v>
      </c>
      <c r="D15" s="2">
        <f aca="true" t="shared" si="7" ref="D15:D20">5100/7</f>
        <v>728.5714285714286</v>
      </c>
      <c r="E15" s="2">
        <v>0</v>
      </c>
      <c r="F15" s="2">
        <v>0</v>
      </c>
      <c r="G15" s="2">
        <f t="shared" si="2"/>
        <v>21.176470588235293</v>
      </c>
      <c r="H15" s="2">
        <v>60</v>
      </c>
      <c r="I15" s="2">
        <v>50</v>
      </c>
      <c r="K15" s="2"/>
      <c r="L15" s="2">
        <v>20</v>
      </c>
      <c r="M15" s="2">
        <v>50</v>
      </c>
      <c r="N15" s="2">
        <v>185</v>
      </c>
      <c r="O15" s="2">
        <v>40</v>
      </c>
      <c r="P15" s="2">
        <v>80</v>
      </c>
      <c r="Q15" s="1">
        <v>1</v>
      </c>
      <c r="R15" s="1">
        <v>80</v>
      </c>
      <c r="S15" s="1">
        <v>132</v>
      </c>
      <c r="T15" s="1">
        <v>50</v>
      </c>
      <c r="V15" s="2">
        <f t="shared" si="4"/>
        <v>3.888888888888889</v>
      </c>
      <c r="W15" s="2">
        <v>90</v>
      </c>
      <c r="X15" s="2">
        <v>10</v>
      </c>
      <c r="Y15" s="2">
        <f t="shared" si="0"/>
        <v>1601.6367880485527</v>
      </c>
      <c r="Z15" s="1">
        <v>1000</v>
      </c>
      <c r="AB15" s="2">
        <f t="shared" si="5"/>
        <v>601.6367880485527</v>
      </c>
      <c r="AC15" s="2"/>
    </row>
    <row r="16" spans="1:29" ht="13.5" customHeight="1">
      <c r="A16" s="1">
        <v>13</v>
      </c>
      <c r="B16" s="1" t="s">
        <v>47</v>
      </c>
      <c r="C16" s="2">
        <f t="shared" si="6"/>
        <v>300</v>
      </c>
      <c r="D16" s="2">
        <f t="shared" si="7"/>
        <v>728.5714285714286</v>
      </c>
      <c r="E16" s="2">
        <f t="shared" si="1"/>
        <v>200</v>
      </c>
      <c r="F16" s="2">
        <v>0</v>
      </c>
      <c r="G16" s="2">
        <f t="shared" si="2"/>
        <v>21.176470588235293</v>
      </c>
      <c r="H16" s="2">
        <v>60</v>
      </c>
      <c r="I16" s="2">
        <v>50</v>
      </c>
      <c r="J16" s="7">
        <f>2.8*5</f>
        <v>14</v>
      </c>
      <c r="K16" s="2"/>
      <c r="L16" s="2">
        <v>20</v>
      </c>
      <c r="M16" s="2">
        <v>50</v>
      </c>
      <c r="N16" s="2">
        <v>185</v>
      </c>
      <c r="O16" s="2">
        <v>40</v>
      </c>
      <c r="P16" s="2">
        <f>220/3</f>
        <v>73.33333333333333</v>
      </c>
      <c r="Q16" s="1">
        <v>1</v>
      </c>
      <c r="R16" s="1">
        <v>80</v>
      </c>
      <c r="S16" s="1">
        <v>132</v>
      </c>
      <c r="T16" s="1">
        <v>50</v>
      </c>
      <c r="U16" s="3">
        <f t="shared" si="3"/>
        <v>86.66666666666667</v>
      </c>
      <c r="V16" s="2">
        <f t="shared" si="4"/>
        <v>3.888888888888889</v>
      </c>
      <c r="W16" s="2">
        <v>90</v>
      </c>
      <c r="X16" s="2">
        <v>10</v>
      </c>
      <c r="Y16" s="2">
        <f t="shared" si="0"/>
        <v>2195.6367880485523</v>
      </c>
      <c r="Z16" s="1">
        <v>1000</v>
      </c>
      <c r="AB16" s="2">
        <f t="shared" si="5"/>
        <v>1195.6367880485523</v>
      </c>
      <c r="AC16" s="2"/>
    </row>
    <row r="17" spans="1:29" ht="13.5" customHeight="1">
      <c r="A17" s="1">
        <v>14</v>
      </c>
      <c r="B17" s="1" t="s">
        <v>25</v>
      </c>
      <c r="C17" s="2">
        <f t="shared" si="6"/>
        <v>300</v>
      </c>
      <c r="D17" s="2">
        <f t="shared" si="7"/>
        <v>728.5714285714286</v>
      </c>
      <c r="E17" s="2">
        <f t="shared" si="1"/>
        <v>200</v>
      </c>
      <c r="F17" s="2">
        <v>0</v>
      </c>
      <c r="G17" s="2">
        <f t="shared" si="2"/>
        <v>21.176470588235293</v>
      </c>
      <c r="H17" s="2">
        <v>60</v>
      </c>
      <c r="I17" s="2">
        <v>50</v>
      </c>
      <c r="J17" s="7">
        <f>2.8*6</f>
        <v>16.799999999999997</v>
      </c>
      <c r="K17" s="2"/>
      <c r="L17" s="2">
        <v>20</v>
      </c>
      <c r="M17" s="2">
        <v>50</v>
      </c>
      <c r="N17" s="2">
        <v>185</v>
      </c>
      <c r="O17" s="2">
        <v>40</v>
      </c>
      <c r="P17" s="2">
        <f>220/3</f>
        <v>73.33333333333333</v>
      </c>
      <c r="Q17" s="1">
        <v>1</v>
      </c>
      <c r="R17" s="1">
        <v>80</v>
      </c>
      <c r="S17" s="1">
        <v>132</v>
      </c>
      <c r="T17" s="1">
        <v>50</v>
      </c>
      <c r="U17" s="3">
        <f t="shared" si="3"/>
        <v>86.66666666666667</v>
      </c>
      <c r="V17" s="2">
        <f t="shared" si="4"/>
        <v>3.888888888888889</v>
      </c>
      <c r="W17" s="2">
        <v>90</v>
      </c>
      <c r="X17" s="2">
        <v>10</v>
      </c>
      <c r="Y17" s="2">
        <f t="shared" si="0"/>
        <v>2198.4367880485524</v>
      </c>
      <c r="Z17" s="1">
        <v>1000</v>
      </c>
      <c r="AB17" s="2">
        <f t="shared" si="5"/>
        <v>1198.4367880485524</v>
      </c>
      <c r="AC17" s="2"/>
    </row>
    <row r="18" spans="1:29" ht="13.5" customHeight="1">
      <c r="A18" s="1">
        <v>15</v>
      </c>
      <c r="B18" s="1" t="s">
        <v>30</v>
      </c>
      <c r="C18" s="2">
        <f t="shared" si="6"/>
        <v>300</v>
      </c>
      <c r="D18" s="2">
        <f t="shared" si="7"/>
        <v>728.5714285714286</v>
      </c>
      <c r="E18" s="2">
        <f t="shared" si="1"/>
        <v>200</v>
      </c>
      <c r="F18" s="2">
        <v>0</v>
      </c>
      <c r="G18" s="2">
        <f t="shared" si="2"/>
        <v>21.176470588235293</v>
      </c>
      <c r="H18" s="2">
        <v>60</v>
      </c>
      <c r="I18" s="2">
        <v>50</v>
      </c>
      <c r="J18" s="7">
        <f>2.8*6</f>
        <v>16.799999999999997</v>
      </c>
      <c r="K18" s="2"/>
      <c r="L18" s="2">
        <v>20</v>
      </c>
      <c r="M18" s="2">
        <v>50</v>
      </c>
      <c r="N18" s="2">
        <v>185</v>
      </c>
      <c r="O18" s="2">
        <v>40</v>
      </c>
      <c r="P18" s="2">
        <f>220/3</f>
        <v>73.33333333333333</v>
      </c>
      <c r="Q18" s="1">
        <v>1</v>
      </c>
      <c r="R18" s="1">
        <v>80</v>
      </c>
      <c r="S18" s="1">
        <v>132</v>
      </c>
      <c r="T18" s="1">
        <v>50</v>
      </c>
      <c r="U18" s="3">
        <f t="shared" si="3"/>
        <v>86.66666666666667</v>
      </c>
      <c r="V18" s="2">
        <f t="shared" si="4"/>
        <v>3.888888888888889</v>
      </c>
      <c r="W18" s="2">
        <v>90</v>
      </c>
      <c r="X18" s="2">
        <v>10</v>
      </c>
      <c r="Y18" s="2">
        <f t="shared" si="0"/>
        <v>2198.4367880485524</v>
      </c>
      <c r="Z18" s="1">
        <v>1000</v>
      </c>
      <c r="AB18" s="2">
        <f t="shared" si="5"/>
        <v>1198.4367880485524</v>
      </c>
      <c r="AC18" s="2"/>
    </row>
    <row r="19" spans="1:29" ht="13.5" customHeight="1">
      <c r="A19" s="1">
        <v>16</v>
      </c>
      <c r="B19" s="1" t="s">
        <v>26</v>
      </c>
      <c r="C19" s="2">
        <f t="shared" si="6"/>
        <v>300</v>
      </c>
      <c r="D19" s="2">
        <f t="shared" si="7"/>
        <v>728.5714285714286</v>
      </c>
      <c r="E19" s="2">
        <f t="shared" si="1"/>
        <v>200</v>
      </c>
      <c r="F19" s="2">
        <v>0</v>
      </c>
      <c r="G19" s="2">
        <f t="shared" si="2"/>
        <v>21.176470588235293</v>
      </c>
      <c r="H19" s="2">
        <v>120</v>
      </c>
      <c r="I19" s="2">
        <v>50</v>
      </c>
      <c r="J19" s="7">
        <f>18*2.8</f>
        <v>50.4</v>
      </c>
      <c r="K19" s="2"/>
      <c r="L19" s="2">
        <v>60</v>
      </c>
      <c r="M19" s="2">
        <v>50</v>
      </c>
      <c r="N19" s="2">
        <f>185*2</f>
        <v>370</v>
      </c>
      <c r="O19" s="2">
        <v>80</v>
      </c>
      <c r="P19" s="2">
        <v>80</v>
      </c>
      <c r="Q19" s="1">
        <v>1</v>
      </c>
      <c r="R19" s="1">
        <v>160</v>
      </c>
      <c r="S19" s="1">
        <v>132</v>
      </c>
      <c r="T19" s="1">
        <v>50</v>
      </c>
      <c r="U19" s="3">
        <f t="shared" si="3"/>
        <v>86.66666666666667</v>
      </c>
      <c r="V19" s="2">
        <f t="shared" si="4"/>
        <v>3.888888888888889</v>
      </c>
      <c r="W19" s="2">
        <v>90</v>
      </c>
      <c r="X19" s="2">
        <v>10</v>
      </c>
      <c r="Y19" s="2">
        <f t="shared" si="0"/>
        <v>2643.7034547152193</v>
      </c>
      <c r="Z19" s="1">
        <v>1000</v>
      </c>
      <c r="AA19" s="1">
        <f>14690+260.4</f>
        <v>14950.4</v>
      </c>
      <c r="AB19" s="2">
        <f>Y19-Z19-AA19</f>
        <v>-13306.69654528478</v>
      </c>
      <c r="AC19" s="2"/>
    </row>
    <row r="20" spans="1:29" ht="13.5" customHeight="1">
      <c r="A20" s="1">
        <v>17</v>
      </c>
      <c r="B20" s="1" t="s">
        <v>27</v>
      </c>
      <c r="C20" s="2">
        <v>0</v>
      </c>
      <c r="D20" s="2">
        <f t="shared" si="7"/>
        <v>728.5714285714286</v>
      </c>
      <c r="E20" s="2">
        <v>0</v>
      </c>
      <c r="F20" s="2">
        <v>0</v>
      </c>
      <c r="G20" s="2">
        <f t="shared" si="2"/>
        <v>21.176470588235293</v>
      </c>
      <c r="H20" s="2">
        <v>60</v>
      </c>
      <c r="I20" s="2">
        <v>50</v>
      </c>
      <c r="K20" s="2"/>
      <c r="L20" s="2"/>
      <c r="M20" s="2">
        <v>50</v>
      </c>
      <c r="N20" s="2">
        <v>185</v>
      </c>
      <c r="O20" s="2">
        <v>40</v>
      </c>
      <c r="P20" s="2">
        <v>80</v>
      </c>
      <c r="Q20" s="1">
        <v>1</v>
      </c>
      <c r="R20" s="1">
        <v>80</v>
      </c>
      <c r="S20" s="1">
        <v>132</v>
      </c>
      <c r="T20" s="1">
        <v>50</v>
      </c>
      <c r="U20" s="3">
        <f t="shared" si="3"/>
        <v>86.66666666666667</v>
      </c>
      <c r="V20" s="2">
        <f t="shared" si="4"/>
        <v>3.888888888888889</v>
      </c>
      <c r="W20" s="2">
        <v>90</v>
      </c>
      <c r="X20" s="2">
        <v>10</v>
      </c>
      <c r="Y20" s="2">
        <f t="shared" si="0"/>
        <v>1668.3034547152195</v>
      </c>
      <c r="Z20" s="1">
        <v>1000</v>
      </c>
      <c r="AB20" s="2">
        <f t="shared" si="5"/>
        <v>668.3034547152195</v>
      </c>
      <c r="AC20" s="2"/>
    </row>
    <row r="21" spans="1:29" ht="13.5" customHeight="1">
      <c r="A21" s="1">
        <v>18</v>
      </c>
      <c r="B21" s="1" t="s">
        <v>28</v>
      </c>
      <c r="C21" s="2">
        <v>0</v>
      </c>
      <c r="D21" s="2">
        <v>0</v>
      </c>
      <c r="E21" s="2">
        <v>0</v>
      </c>
      <c r="F21" s="2">
        <v>400</v>
      </c>
      <c r="G21" s="2">
        <f t="shared" si="2"/>
        <v>21.176470588235293</v>
      </c>
      <c r="H21" s="2">
        <v>60</v>
      </c>
      <c r="I21" s="2">
        <v>50</v>
      </c>
      <c r="J21" s="7">
        <f>2.8*3</f>
        <v>8.399999999999999</v>
      </c>
      <c r="K21" s="2"/>
      <c r="L21" s="2"/>
      <c r="M21" s="2"/>
      <c r="N21" s="2"/>
      <c r="O21" s="2">
        <v>40</v>
      </c>
      <c r="P21" s="2"/>
      <c r="V21" s="2">
        <f t="shared" si="4"/>
        <v>3.888888888888889</v>
      </c>
      <c r="W21" s="2">
        <v>90</v>
      </c>
      <c r="X21" s="2">
        <v>10</v>
      </c>
      <c r="Y21" s="2">
        <f t="shared" si="0"/>
        <v>683.4653594771243</v>
      </c>
      <c r="AB21" s="2">
        <f t="shared" si="5"/>
        <v>683.4653594771243</v>
      </c>
      <c r="AC21" s="2"/>
    </row>
    <row r="22" spans="2:29" ht="13.5" customHeight="1">
      <c r="B22" s="1" t="s">
        <v>33</v>
      </c>
      <c r="C22" s="2">
        <f>SUM(C4:C21)</f>
        <v>4200</v>
      </c>
      <c r="D22" s="2">
        <f aca="true" t="shared" si="8" ref="D22:O22">SUM(D4:D21)</f>
        <v>5100</v>
      </c>
      <c r="E22" s="2">
        <f t="shared" si="8"/>
        <v>2400</v>
      </c>
      <c r="F22" s="2">
        <f t="shared" si="8"/>
        <v>400</v>
      </c>
      <c r="G22" s="2">
        <f t="shared" si="8"/>
        <v>360.00000000000006</v>
      </c>
      <c r="H22" s="2">
        <f t="shared" si="8"/>
        <v>1080</v>
      </c>
      <c r="I22" s="2">
        <f t="shared" si="8"/>
        <v>900</v>
      </c>
      <c r="J22" s="7">
        <f t="shared" si="8"/>
        <v>260.40000000000003</v>
      </c>
      <c r="K22" s="2">
        <f t="shared" si="8"/>
        <v>640</v>
      </c>
      <c r="L22" s="2">
        <f t="shared" si="8"/>
        <v>220</v>
      </c>
      <c r="M22" s="2">
        <f t="shared" si="8"/>
        <v>850</v>
      </c>
      <c r="N22" s="2">
        <f t="shared" si="8"/>
        <v>3330</v>
      </c>
      <c r="O22" s="2">
        <f t="shared" si="8"/>
        <v>760</v>
      </c>
      <c r="P22" s="2">
        <f aca="true" t="shared" si="9" ref="P22:X22">SUM(P4:P21)</f>
        <v>1339.9999999999998</v>
      </c>
      <c r="Q22" s="2">
        <f t="shared" si="9"/>
        <v>17</v>
      </c>
      <c r="R22" s="2">
        <f t="shared" si="9"/>
        <v>1440</v>
      </c>
      <c r="S22" s="2">
        <f t="shared" si="9"/>
        <v>2144</v>
      </c>
      <c r="T22" s="2">
        <f t="shared" si="9"/>
        <v>500</v>
      </c>
      <c r="U22" s="3">
        <f t="shared" si="9"/>
        <v>1300</v>
      </c>
      <c r="V22" s="3">
        <f t="shared" si="9"/>
        <v>69.99999999999997</v>
      </c>
      <c r="W22" s="3">
        <f t="shared" si="9"/>
        <v>1620</v>
      </c>
      <c r="X22" s="3">
        <f t="shared" si="9"/>
        <v>170</v>
      </c>
      <c r="Y22" s="2">
        <f t="shared" si="0"/>
        <v>29101.4</v>
      </c>
      <c r="Z22" s="1">
        <f>SUM(Z4:Z21)</f>
        <v>17000</v>
      </c>
      <c r="AA22" s="3">
        <f>SUM(AA4:AA21)</f>
        <v>14950.4</v>
      </c>
      <c r="AB22" s="2">
        <f>SUM(AB4:AB21)</f>
        <v>-2849.000000000001</v>
      </c>
      <c r="AC22" s="3"/>
    </row>
    <row r="23" spans="3:28" ht="13.5" customHeight="1">
      <c r="C23" s="2" t="s">
        <v>62</v>
      </c>
      <c r="D23" s="2" t="s">
        <v>62</v>
      </c>
      <c r="E23" s="2" t="s">
        <v>62</v>
      </c>
      <c r="F23" s="2" t="s">
        <v>62</v>
      </c>
      <c r="G23" s="2" t="s">
        <v>62</v>
      </c>
      <c r="H23" s="2" t="s">
        <v>62</v>
      </c>
      <c r="I23" s="2" t="s">
        <v>62</v>
      </c>
      <c r="J23" s="2" t="s">
        <v>62</v>
      </c>
      <c r="K23" s="2"/>
      <c r="L23" s="2" t="s">
        <v>62</v>
      </c>
      <c r="M23" s="2" t="s">
        <v>62</v>
      </c>
      <c r="N23" s="2"/>
      <c r="O23" s="2"/>
      <c r="P23" s="2"/>
      <c r="Q23" s="2"/>
      <c r="R23" s="2"/>
      <c r="S23" s="2"/>
      <c r="T23" s="2"/>
      <c r="V23" s="3"/>
      <c r="W23" s="3"/>
      <c r="X23" s="3"/>
      <c r="Y23" s="3"/>
      <c r="Z23" s="3"/>
      <c r="AA23" s="3"/>
      <c r="AB23" s="3"/>
    </row>
    <row r="24" ht="13.5" customHeight="1">
      <c r="A24" s="9" t="s">
        <v>68</v>
      </c>
    </row>
    <row r="25" ht="13.5" customHeight="1">
      <c r="A25" s="9" t="s">
        <v>69</v>
      </c>
    </row>
    <row r="26" spans="1:22" ht="13.5" customHeight="1">
      <c r="A26" s="1" t="s">
        <v>34</v>
      </c>
      <c r="V26" s="2"/>
    </row>
    <row r="27" ht="13.5" customHeight="1">
      <c r="A27" s="1" t="s">
        <v>31</v>
      </c>
    </row>
    <row r="28" ht="13.5" customHeight="1">
      <c r="A28" s="1" t="s">
        <v>35</v>
      </c>
    </row>
    <row r="29" ht="13.5" customHeight="1">
      <c r="A29" s="1" t="s">
        <v>36</v>
      </c>
    </row>
    <row r="30" ht="13.5" customHeight="1">
      <c r="A30" s="1" t="s">
        <v>37</v>
      </c>
    </row>
    <row r="31" ht="13.5" customHeight="1">
      <c r="A31" s="1" t="s">
        <v>64</v>
      </c>
    </row>
    <row r="32" ht="13.5" customHeight="1">
      <c r="A32" s="1" t="s">
        <v>65</v>
      </c>
    </row>
    <row r="33" ht="13.5" customHeight="1">
      <c r="A33" s="1" t="s">
        <v>66</v>
      </c>
    </row>
    <row r="34" ht="13.5" customHeight="1">
      <c r="A34" s="1" t="s">
        <v>67</v>
      </c>
    </row>
    <row r="35" ht="13.5" customHeight="1">
      <c r="A35" s="1" t="s">
        <v>39</v>
      </c>
    </row>
    <row r="36" ht="13.5" customHeight="1">
      <c r="A36" s="1" t="s">
        <v>41</v>
      </c>
    </row>
    <row r="37" ht="13.5" customHeight="1">
      <c r="A37" s="1" t="s">
        <v>46</v>
      </c>
    </row>
    <row r="38" ht="13.5" customHeight="1">
      <c r="A38" s="1" t="s">
        <v>51</v>
      </c>
    </row>
    <row r="39" ht="13.5" customHeight="1">
      <c r="A39" s="1" t="s">
        <v>52</v>
      </c>
    </row>
    <row r="40" ht="13.5" customHeight="1">
      <c r="A40" s="1" t="s">
        <v>53</v>
      </c>
    </row>
    <row r="41" ht="13.5" customHeight="1">
      <c r="A41" s="1" t="s">
        <v>54</v>
      </c>
    </row>
    <row r="42" ht="13.5" customHeight="1">
      <c r="A42" s="1" t="s">
        <v>55</v>
      </c>
    </row>
    <row r="43" ht="13.5" customHeight="1">
      <c r="A43" s="1" t="s">
        <v>59</v>
      </c>
    </row>
    <row r="44" ht="13.5" customHeight="1">
      <c r="A44" s="1" t="s">
        <v>60</v>
      </c>
    </row>
    <row r="45" ht="13.5" customHeight="1">
      <c r="A45" s="1" t="s">
        <v>61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F21"/>
  <sheetViews>
    <sheetView zoomScalePageLayoutView="0" workbookViewId="0" topLeftCell="A1">
      <selection activeCell="F16" sqref="F16"/>
    </sheetView>
  </sheetViews>
  <sheetFormatPr defaultColWidth="9.140625" defaultRowHeight="15"/>
  <sheetData>
    <row r="1" ht="13.5">
      <c r="F1">
        <v>531</v>
      </c>
    </row>
    <row r="2" ht="13.5">
      <c r="F2">
        <v>487</v>
      </c>
    </row>
    <row r="3" ht="13.5">
      <c r="F3">
        <v>438</v>
      </c>
    </row>
    <row r="4" ht="13.5">
      <c r="F4">
        <v>588</v>
      </c>
    </row>
    <row r="5" ht="13.5">
      <c r="F5">
        <v>1257</v>
      </c>
    </row>
    <row r="6" ht="13.5">
      <c r="F6">
        <v>94</v>
      </c>
    </row>
    <row r="7" ht="13.5">
      <c r="F7">
        <v>468</v>
      </c>
    </row>
    <row r="8" ht="13.5">
      <c r="F8">
        <v>-110</v>
      </c>
    </row>
    <row r="9" ht="13.5">
      <c r="F9">
        <v>470</v>
      </c>
    </row>
    <row r="10" ht="13.5">
      <c r="F10">
        <v>240</v>
      </c>
    </row>
    <row r="11" ht="13.5">
      <c r="F11">
        <v>451</v>
      </c>
    </row>
    <row r="12" ht="13.5">
      <c r="F12">
        <v>602</v>
      </c>
    </row>
    <row r="13" ht="13.5">
      <c r="F13">
        <v>1196</v>
      </c>
    </row>
    <row r="14" ht="13.5">
      <c r="F14">
        <v>1198</v>
      </c>
    </row>
    <row r="15" ht="13.5">
      <c r="F15">
        <v>1238</v>
      </c>
    </row>
    <row r="16" ht="13.5">
      <c r="E16">
        <v>-13367</v>
      </c>
    </row>
    <row r="17" ht="13.5">
      <c r="F17">
        <v>668</v>
      </c>
    </row>
    <row r="18" ht="13.5">
      <c r="F18">
        <v>683</v>
      </c>
    </row>
    <row r="19" ht="13.5">
      <c r="F19">
        <v>2869</v>
      </c>
    </row>
    <row r="21" ht="13.5">
      <c r="F21">
        <f>SUM(F1:F19)</f>
        <v>13368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AutoBVT</cp:lastModifiedBy>
  <cp:lastPrinted>2017-07-11T02:52:55Z</cp:lastPrinted>
  <dcterms:created xsi:type="dcterms:W3CDTF">2013-04-07T02:13:57Z</dcterms:created>
  <dcterms:modified xsi:type="dcterms:W3CDTF">2017-07-24T03:26:33Z</dcterms:modified>
  <cp:category/>
  <cp:version/>
  <cp:contentType/>
  <cp:contentStatus/>
</cp:coreProperties>
</file>